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2767" yWindow="32767" windowWidth="23040" windowHeight="8976" tabRatio="706" activeTab="0"/>
  </bookViews>
  <sheets>
    <sheet name="NAISET" sheetId="1" r:id="rId1"/>
    <sheet name="MIEHET" sheetId="2" r:id="rId2"/>
    <sheet name="Kertoimet" sheetId="3" r:id="rId3"/>
  </sheets>
  <definedNames>
    <definedName name="_xlfn.IFS" hidden="1">#NAME?</definedName>
    <definedName name="_xlfn.T.TEST" hidden="1">#NAME?</definedName>
    <definedName name="JärjestäMiehet">'MIEHET'!$B$9:$P$13</definedName>
    <definedName name="JärjestäNaiset">'NAISET'!$B$9:$P$12</definedName>
    <definedName name="LajitteleMIEHET">#REF!</definedName>
    <definedName name="MDtaulu">'Kertoimet'!$A$27:$P$32</definedName>
    <definedName name="NDtaulu">'Kertoimet'!$A$36:$P$41</definedName>
    <definedName name="_xlnm.Print_Area" localSheetId="1">'MIEHET'!$B$9:$G$13</definedName>
    <definedName name="_xlnm.Print_Area" localSheetId="0">'NAISET'!$B$9:$G$12</definedName>
    <definedName name="_xlnm.Print_Titles" localSheetId="1">'MIEHET'!$5:$6</definedName>
    <definedName name="_xlnm.Print_Titles" localSheetId="0">'NAISET'!$5:$6</definedName>
  </definedNames>
  <calcPr fullCalcOnLoad="1"/>
</workbook>
</file>

<file path=xl/sharedStrings.xml><?xml version="1.0" encoding="utf-8"?>
<sst xmlns="http://schemas.openxmlformats.org/spreadsheetml/2006/main" count="178" uniqueCount="88">
  <si>
    <t>Kuula</t>
  </si>
  <si>
    <t>Keihäs</t>
  </si>
  <si>
    <t>kuula</t>
  </si>
  <si>
    <t>kiekko</t>
  </si>
  <si>
    <t>keihäs</t>
  </si>
  <si>
    <t>M60</t>
  </si>
  <si>
    <t>sarja</t>
  </si>
  <si>
    <t>Sija</t>
  </si>
  <si>
    <t>Nimi</t>
  </si>
  <si>
    <t>Seura</t>
  </si>
  <si>
    <t>Tulos</t>
  </si>
  <si>
    <t>M65</t>
  </si>
  <si>
    <t>nro</t>
  </si>
  <si>
    <t>Btaulu</t>
  </si>
  <si>
    <t>Ataulu</t>
  </si>
  <si>
    <t>Ctaulu</t>
  </si>
  <si>
    <t>Dtaulu</t>
  </si>
  <si>
    <t>M30</t>
  </si>
  <si>
    <t>M35</t>
  </si>
  <si>
    <t>M40</t>
  </si>
  <si>
    <t>M45</t>
  </si>
  <si>
    <t>M50</t>
  </si>
  <si>
    <t>M55</t>
  </si>
  <si>
    <t>M70</t>
  </si>
  <si>
    <t>M75</t>
  </si>
  <si>
    <t>M80</t>
  </si>
  <si>
    <t>M85</t>
  </si>
  <si>
    <t>N30</t>
  </si>
  <si>
    <t>N35</t>
  </si>
  <si>
    <t>N40</t>
  </si>
  <si>
    <t>N45</t>
  </si>
  <si>
    <t>N50</t>
  </si>
  <si>
    <t>N55</t>
  </si>
  <si>
    <t>N60</t>
  </si>
  <si>
    <t>N65</t>
  </si>
  <si>
    <t>N70</t>
  </si>
  <si>
    <t>N75</t>
  </si>
  <si>
    <t>N80</t>
  </si>
  <si>
    <t>N85</t>
  </si>
  <si>
    <t>N90</t>
  </si>
  <si>
    <t>N95</t>
  </si>
  <si>
    <t>NDtaulu</t>
  </si>
  <si>
    <t>Pist</t>
  </si>
  <si>
    <t>M90</t>
  </si>
  <si>
    <t>M95</t>
  </si>
  <si>
    <t>M100</t>
  </si>
  <si>
    <t>N100</t>
  </si>
  <si>
    <t>moukari</t>
  </si>
  <si>
    <t>Paino</t>
  </si>
  <si>
    <t>1.1.2018 alkaen</t>
  </si>
  <si>
    <t>kierros 1</t>
  </si>
  <si>
    <t>kierros 2</t>
  </si>
  <si>
    <t>kierros 3</t>
  </si>
  <si>
    <t>kierros 4</t>
  </si>
  <si>
    <t>kierros 5</t>
  </si>
  <si>
    <t>kierros 6</t>
  </si>
  <si>
    <t>Kiekko</t>
  </si>
  <si>
    <t>Moukari</t>
  </si>
  <si>
    <t>At</t>
  </si>
  <si>
    <t>Bt</t>
  </si>
  <si>
    <t>Ct</t>
  </si>
  <si>
    <t>Dt</t>
  </si>
  <si>
    <t>Miehet</t>
  </si>
  <si>
    <t>Naiset</t>
  </si>
  <si>
    <t>Pisteet</t>
  </si>
  <si>
    <t>paik.</t>
  </si>
  <si>
    <t>Paikk.</t>
  </si>
  <si>
    <t>Salo</t>
  </si>
  <si>
    <t>Mika Parkkali</t>
  </si>
  <si>
    <t>Porin Urheiluveteraanit</t>
  </si>
  <si>
    <t>Jouko Nikula</t>
  </si>
  <si>
    <t>Kunto-Pirkat</t>
  </si>
  <si>
    <t>Tapani Ruotanen</t>
  </si>
  <si>
    <t>Helsingin Jyry</t>
  </si>
  <si>
    <t>Vihdin Urheiluveteraanit</t>
  </si>
  <si>
    <t>Petri Korander</t>
  </si>
  <si>
    <t>Erkki Tanttu</t>
  </si>
  <si>
    <t>Ikaallisten Urheilijat</t>
  </si>
  <si>
    <t>Varsinais-Suomen Veteraaniurheilijat</t>
  </si>
  <si>
    <t>Sirpa Vahtera</t>
  </si>
  <si>
    <t>Kirsti Viitanen</t>
  </si>
  <si>
    <t>Rauha Ervalahti</t>
  </si>
  <si>
    <t>Tiina Rautakorpi</t>
  </si>
  <si>
    <t>Virve Lännistö</t>
  </si>
  <si>
    <t>Helsingin Kisa-Veikot</t>
  </si>
  <si>
    <t>Karri Westerlund</t>
  </si>
  <si>
    <t>x</t>
  </si>
  <si>
    <t>TULOKSET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</si>
</sst>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m_k_-;\-* #,##0.00\ _m_k_-;_-* &quot;-&quot;??\ _m_k_-;_-@_-"/>
    <numFmt numFmtId="167" formatCode="_-* #,##0\ _m_k_-;\-* #,##0\ _m_k_-;_-* &quot;-&quot;\ _m_k_-;_-@_-"/>
    <numFmt numFmtId="168" formatCode="0.0000"/>
    <numFmt numFmtId="169" formatCode="0.0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  <numFmt numFmtId="173" formatCode="[$€-2]\ #\ ##,000_);[Red]\([$€-2]\ #\ ##,000\)"/>
    <numFmt numFmtId="174" formatCode="0.000"/>
    <numFmt numFmtId="175" formatCode="[$-40B]dddd\ d\.\ mmmm\ yyyy"/>
    <numFmt numFmtId="176" formatCode="d\.m\.yyyy;@"/>
    <numFmt numFmtId="177" formatCode="mmm/yyyy"/>
  </numFmts>
  <fonts count="59">
    <font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b/>
      <sz val="10.5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22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sz val="20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2" applyNumberForma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0" borderId="2" applyNumberFormat="0" applyAlignment="0" applyProtection="0"/>
    <xf numFmtId="0" fontId="53" fillId="31" borderId="8" applyNumberFormat="0" applyAlignment="0" applyProtection="0"/>
    <xf numFmtId="0" fontId="54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4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45" applyAlignment="1">
      <alignment horizontal="center"/>
      <protection/>
    </xf>
    <xf numFmtId="0" fontId="6" fillId="32" borderId="0" xfId="45" applyFill="1" applyAlignment="1">
      <alignment horizontal="center"/>
      <protection/>
    </xf>
    <xf numFmtId="0" fontId="6" fillId="0" borderId="0" xfId="45" applyFill="1" applyAlignment="1">
      <alignment horizontal="center"/>
      <protection/>
    </xf>
    <xf numFmtId="0" fontId="5" fillId="0" borderId="0" xfId="0" applyFont="1" applyAlignment="1">
      <alignment horizontal="right"/>
    </xf>
    <xf numFmtId="0" fontId="56" fillId="0" borderId="0" xfId="0" applyFont="1" applyAlignment="1">
      <alignment/>
    </xf>
    <xf numFmtId="0" fontId="1" fillId="0" borderId="0" xfId="45" applyFont="1" applyAlignment="1">
      <alignment horizontal="center"/>
      <protection/>
    </xf>
    <xf numFmtId="0" fontId="0" fillId="33" borderId="12" xfId="0" applyFill="1" applyBorder="1" applyAlignment="1">
      <alignment/>
    </xf>
    <xf numFmtId="0" fontId="57" fillId="33" borderId="12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2" fontId="10" fillId="9" borderId="10" xfId="0" applyNumberFormat="1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7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12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14" fontId="13" fillId="33" borderId="12" xfId="0" applyNumberFormat="1" applyFont="1" applyFill="1" applyBorder="1" applyAlignment="1">
      <alignment/>
    </xf>
    <xf numFmtId="14" fontId="14" fillId="33" borderId="12" xfId="0" applyNumberFormat="1" applyFont="1" applyFill="1" applyBorder="1" applyAlignment="1">
      <alignment/>
    </xf>
    <xf numFmtId="14" fontId="4" fillId="33" borderId="12" xfId="0" applyNumberFormat="1" applyFont="1" applyFill="1" applyBorder="1" applyAlignment="1">
      <alignment/>
    </xf>
    <xf numFmtId="14" fontId="14" fillId="33" borderId="12" xfId="0" applyNumberFormat="1" applyFont="1" applyFill="1" applyBorder="1" applyAlignment="1">
      <alignment horizontal="left"/>
    </xf>
    <xf numFmtId="14" fontId="15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0" fontId="58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176" fontId="18" fillId="33" borderId="16" xfId="0" applyNumberFormat="1" applyFont="1" applyFill="1" applyBorder="1" applyAlignment="1">
      <alignment/>
    </xf>
    <xf numFmtId="2" fontId="20" fillId="35" borderId="0" xfId="0" applyNumberFormat="1" applyFont="1" applyFill="1" applyAlignment="1">
      <alignment/>
    </xf>
    <xf numFmtId="0" fontId="9" fillId="35" borderId="0" xfId="0" applyFont="1" applyFill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lef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_Taul1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161925</xdr:rowOff>
    </xdr:from>
    <xdr:to>
      <xdr:col>2</xdr:col>
      <xdr:colOff>409575</xdr:colOff>
      <xdr:row>3</xdr:row>
      <xdr:rowOff>457200</xdr:rowOff>
    </xdr:to>
    <xdr:pic>
      <xdr:nvPicPr>
        <xdr:cNvPr id="1" name="Kuva 1" descr="https://www.saul.fi/wp-content/themes/saul/img/SAU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09600"/>
          <a:ext cx="1047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</xdr:row>
      <xdr:rowOff>19050</xdr:rowOff>
    </xdr:from>
    <xdr:to>
      <xdr:col>4</xdr:col>
      <xdr:colOff>9525</xdr:colOff>
      <xdr:row>2</xdr:row>
      <xdr:rowOff>419100</xdr:rowOff>
    </xdr:to>
    <xdr:pic>
      <xdr:nvPicPr>
        <xdr:cNvPr id="2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466725"/>
          <a:ext cx="1857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2</xdr:row>
      <xdr:rowOff>38100</xdr:rowOff>
    </xdr:from>
    <xdr:to>
      <xdr:col>4</xdr:col>
      <xdr:colOff>1514475</xdr:colOff>
      <xdr:row>2</xdr:row>
      <xdr:rowOff>390525</xdr:rowOff>
    </xdr:to>
    <xdr:pic>
      <xdr:nvPicPr>
        <xdr:cNvPr id="3" name="Lajitte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485775"/>
          <a:ext cx="1133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2</xdr:row>
      <xdr:rowOff>28575</xdr:rowOff>
    </xdr:from>
    <xdr:to>
      <xdr:col>3</xdr:col>
      <xdr:colOff>1828800</xdr:colOff>
      <xdr:row>3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09575"/>
          <a:ext cx="1590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38100</xdr:rowOff>
    </xdr:from>
    <xdr:to>
      <xdr:col>4</xdr:col>
      <xdr:colOff>1628775</xdr:colOff>
      <xdr:row>2</xdr:row>
      <xdr:rowOff>352425</xdr:rowOff>
    </xdr:to>
    <xdr:pic>
      <xdr:nvPicPr>
        <xdr:cNvPr id="2" name="Järjestä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419100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</xdr:row>
      <xdr:rowOff>57150</xdr:rowOff>
    </xdr:from>
    <xdr:to>
      <xdr:col>2</xdr:col>
      <xdr:colOff>542925</xdr:colOff>
      <xdr:row>3</xdr:row>
      <xdr:rowOff>352425</xdr:rowOff>
    </xdr:to>
    <xdr:pic>
      <xdr:nvPicPr>
        <xdr:cNvPr id="3" name="Kuva 1" descr="https://www.saul.fi/wp-content/themes/saul/img/SAU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38150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/>
  <dimension ref="A1:P12"/>
  <sheetViews>
    <sheetView showZeros="0" tabSelected="1" zoomScale="110" zoomScaleNormal="110" zoomScalePageLayoutView="0" workbookViewId="0" topLeftCell="A3">
      <pane xSplit="8" ySplit="4" topLeftCell="I7" activePane="bottomRight" state="frozen"/>
      <selection pane="topLeft" activeCell="A3" sqref="A3"/>
      <selection pane="topRight" activeCell="I3" sqref="I3"/>
      <selection pane="bottomLeft" activeCell="A7" sqref="A7"/>
      <selection pane="bottomRight" activeCell="J16" sqref="J16"/>
    </sheetView>
  </sheetViews>
  <sheetFormatPr defaultColWidth="9.140625" defaultRowHeight="15"/>
  <cols>
    <col min="1" max="1" width="4.140625" style="0" customWidth="1"/>
    <col min="2" max="2" width="7.7109375" style="0" customWidth="1"/>
    <col min="3" max="3" width="8.421875" style="0" customWidth="1"/>
    <col min="4" max="4" width="29.57421875" style="0" customWidth="1"/>
    <col min="5" max="5" width="31.421875" style="0" bestFit="1" customWidth="1"/>
    <col min="6" max="6" width="13.421875" style="0" customWidth="1"/>
    <col min="7" max="7" width="10.140625" style="0" customWidth="1"/>
    <col min="8" max="8" width="1.7109375" style="0" customWidth="1"/>
    <col min="9" max="16" width="8.7109375" style="0" customWidth="1"/>
    <col min="20" max="20" width="11.00390625" style="0" bestFit="1" customWidth="1"/>
  </cols>
  <sheetData>
    <row r="1" spans="9:12" ht="14.25">
      <c r="I1" s="1" t="s">
        <v>58</v>
      </c>
      <c r="J1" s="1" t="s">
        <v>59</v>
      </c>
      <c r="K1" s="1" t="s">
        <v>60</v>
      </c>
      <c r="L1" s="1" t="s">
        <v>61</v>
      </c>
    </row>
    <row r="2" spans="7:12" ht="21">
      <c r="G2" s="45" t="s">
        <v>0</v>
      </c>
      <c r="I2" s="1">
        <f>VLOOKUP(J4,Kertoimet!A3:C7,3)</f>
        <v>56.0211</v>
      </c>
      <c r="J2" s="1">
        <f>VLOOKUP(J4,Kertoimet!A11:C15,3)</f>
        <v>1.5</v>
      </c>
      <c r="K2" s="1">
        <f>VLOOKUP(J4,Kertoimet!A19:C23,3)</f>
        <v>1.05</v>
      </c>
      <c r="L2" s="1">
        <f>VLOOKUP(J4,Kertoimet!F3:G7,2)</f>
        <v>3</v>
      </c>
    </row>
    <row r="3" spans="1:16" ht="33" customHeight="1">
      <c r="A3" s="37"/>
      <c r="B3" s="37"/>
      <c r="C3" s="14"/>
      <c r="D3" s="13"/>
      <c r="E3" s="13"/>
      <c r="F3" s="13"/>
      <c r="G3" s="13"/>
      <c r="H3" s="15"/>
      <c r="I3" s="17"/>
      <c r="J3" s="17"/>
      <c r="K3" s="17"/>
      <c r="L3" s="17"/>
      <c r="M3" s="17"/>
      <c r="N3" s="17"/>
      <c r="O3" s="17"/>
      <c r="P3" s="38"/>
    </row>
    <row r="4" spans="1:16" ht="54" customHeight="1">
      <c r="A4" s="13"/>
      <c r="B4" s="49"/>
      <c r="C4" s="14"/>
      <c r="D4" s="14" t="s">
        <v>87</v>
      </c>
      <c r="E4" s="13"/>
      <c r="F4" s="13"/>
      <c r="G4" s="13"/>
      <c r="H4" s="15"/>
      <c r="I4" s="17"/>
      <c r="J4" s="39" t="str">
        <f>G2</f>
        <v>Kuula</v>
      </c>
      <c r="K4" s="39"/>
      <c r="L4" s="39" t="s">
        <v>63</v>
      </c>
      <c r="M4" s="40"/>
      <c r="N4" s="16"/>
      <c r="O4" s="16"/>
      <c r="P4" s="23"/>
    </row>
    <row r="5" spans="1:16" ht="21.75" customHeight="1">
      <c r="A5" s="46"/>
      <c r="B5" s="44"/>
      <c r="C5" s="48" t="s">
        <v>65</v>
      </c>
      <c r="D5" s="47" t="s">
        <v>67</v>
      </c>
      <c r="E5" s="46">
        <v>43603</v>
      </c>
      <c r="F5" s="45" t="str">
        <f>J4</f>
        <v>Kuula</v>
      </c>
      <c r="G5" s="45" t="s">
        <v>63</v>
      </c>
      <c r="H5" s="15"/>
      <c r="I5" s="17"/>
      <c r="J5" s="39"/>
      <c r="K5" s="39"/>
      <c r="L5" s="39"/>
      <c r="M5" s="40"/>
      <c r="N5" s="16"/>
      <c r="O5" s="16"/>
      <c r="P5" s="23"/>
    </row>
    <row r="6" spans="1:16" ht="19.5" customHeight="1">
      <c r="A6" s="43" t="s">
        <v>12</v>
      </c>
      <c r="B6" s="41" t="s">
        <v>6</v>
      </c>
      <c r="C6" s="42" t="s">
        <v>7</v>
      </c>
      <c r="D6" s="41" t="s">
        <v>8</v>
      </c>
      <c r="E6" s="41" t="s">
        <v>9</v>
      </c>
      <c r="F6" s="42" t="s">
        <v>10</v>
      </c>
      <c r="G6" s="41" t="s">
        <v>64</v>
      </c>
      <c r="H6" s="43"/>
      <c r="I6" s="2" t="s">
        <v>50</v>
      </c>
      <c r="J6" s="2" t="s">
        <v>51</v>
      </c>
      <c r="K6" s="2" t="s">
        <v>52</v>
      </c>
      <c r="L6" s="2" t="s">
        <v>53</v>
      </c>
      <c r="M6" s="2" t="s">
        <v>54</v>
      </c>
      <c r="N6" s="2" t="s">
        <v>55</v>
      </c>
      <c r="O6" s="2" t="s">
        <v>10</v>
      </c>
      <c r="P6" s="24" t="s">
        <v>42</v>
      </c>
    </row>
    <row r="7" spans="1:16" ht="19.5" customHeight="1">
      <c r="A7" s="64"/>
      <c r="B7" s="6" t="s">
        <v>36</v>
      </c>
      <c r="C7" s="19">
        <v>1</v>
      </c>
      <c r="D7" s="18" t="s">
        <v>81</v>
      </c>
      <c r="E7" s="58" t="s">
        <v>71</v>
      </c>
      <c r="F7" s="56">
        <f>O7</f>
        <v>10.14</v>
      </c>
      <c r="G7" s="57">
        <f>P7</f>
        <v>1102</v>
      </c>
      <c r="H7" s="20"/>
      <c r="I7" s="21">
        <v>9.47</v>
      </c>
      <c r="J7" s="22">
        <v>9.85</v>
      </c>
      <c r="K7" s="22">
        <v>9.78</v>
      </c>
      <c r="L7" s="22">
        <v>9.57</v>
      </c>
      <c r="M7" s="22">
        <v>9.72</v>
      </c>
      <c r="N7" s="22">
        <v>10.14</v>
      </c>
      <c r="O7" s="25">
        <f>IF(SUM(I7:N7)=0," ",LARGE(I7:N7,1))</f>
        <v>10.14</v>
      </c>
      <c r="P7" s="26">
        <f>IF(O7=" ",0,+TRUNC(I$2*(+TRUNC((O7*HLOOKUP($B7,NDtaulu,$L$2+1)),2)-J$2)^K$2))</f>
        <v>1102</v>
      </c>
    </row>
    <row r="8" spans="1:16" ht="19.5" customHeight="1">
      <c r="A8" s="64"/>
      <c r="B8" s="6" t="s">
        <v>36</v>
      </c>
      <c r="C8" s="19">
        <v>2</v>
      </c>
      <c r="D8" s="18" t="s">
        <v>80</v>
      </c>
      <c r="E8" s="58" t="s">
        <v>78</v>
      </c>
      <c r="F8" s="56">
        <f>O8</f>
        <v>10.06</v>
      </c>
      <c r="G8" s="57">
        <f>P8</f>
        <v>1092</v>
      </c>
      <c r="H8" s="20"/>
      <c r="I8" s="21">
        <v>9.95</v>
      </c>
      <c r="J8" s="22">
        <v>10.06</v>
      </c>
      <c r="K8" s="22">
        <v>10.06</v>
      </c>
      <c r="L8" s="22" t="s">
        <v>86</v>
      </c>
      <c r="M8" s="22">
        <v>9.87</v>
      </c>
      <c r="N8" s="22" t="s">
        <v>86</v>
      </c>
      <c r="O8" s="25">
        <f>IF(SUM(I8:N8)=0," ",LARGE(I8:N8,1))</f>
        <v>10.06</v>
      </c>
      <c r="P8" s="26">
        <f>IF(O8=" ",0,+TRUNC(I$2*(+TRUNC((O8*HLOOKUP($B8,NDtaulu,$L$2+1)),2)-J$2)^K$2))</f>
        <v>1092</v>
      </c>
    </row>
    <row r="9" spans="1:16" ht="18" customHeight="1">
      <c r="A9" s="65"/>
      <c r="B9" s="6" t="s">
        <v>35</v>
      </c>
      <c r="C9" s="19">
        <v>3</v>
      </c>
      <c r="D9" s="18" t="s">
        <v>79</v>
      </c>
      <c r="E9" s="58" t="s">
        <v>78</v>
      </c>
      <c r="F9" s="56">
        <f>O9</f>
        <v>7.57</v>
      </c>
      <c r="G9" s="57">
        <f>P9</f>
        <v>797</v>
      </c>
      <c r="H9" s="20"/>
      <c r="I9" s="21">
        <v>7.57</v>
      </c>
      <c r="J9" s="22">
        <v>7.51</v>
      </c>
      <c r="K9" s="22">
        <v>7.41</v>
      </c>
      <c r="L9" s="22" t="s">
        <v>86</v>
      </c>
      <c r="M9" s="22" t="s">
        <v>86</v>
      </c>
      <c r="N9" s="22" t="s">
        <v>86</v>
      </c>
      <c r="O9" s="25">
        <f>IF(SUM(I9:N9)=0," ",LARGE(I9:N9,1))</f>
        <v>7.57</v>
      </c>
      <c r="P9" s="26">
        <f>IF(O9=" ",0,+TRUNC(I$2*(+TRUNC((O9*HLOOKUP($B9,NDtaulu,$L$2+1)),2)-J$2)^K$2))</f>
        <v>797</v>
      </c>
    </row>
    <row r="10" spans="1:16" ht="18" customHeight="1">
      <c r="A10" s="59"/>
      <c r="B10" s="6" t="s">
        <v>33</v>
      </c>
      <c r="C10" s="19">
        <v>4</v>
      </c>
      <c r="D10" s="18" t="s">
        <v>83</v>
      </c>
      <c r="E10" s="58" t="s">
        <v>78</v>
      </c>
      <c r="F10" s="56">
        <f>O10</f>
        <v>8.95</v>
      </c>
      <c r="G10" s="57">
        <f>P10</f>
        <v>756</v>
      </c>
      <c r="H10" s="20"/>
      <c r="I10" s="21">
        <v>8.71</v>
      </c>
      <c r="J10" s="22">
        <v>8.48</v>
      </c>
      <c r="K10" s="22">
        <v>8.95</v>
      </c>
      <c r="L10" s="22" t="s">
        <v>86</v>
      </c>
      <c r="M10" s="22">
        <v>8.06</v>
      </c>
      <c r="N10" s="22">
        <v>8.2</v>
      </c>
      <c r="O10" s="25">
        <f>IF(SUM(I10:N10)=0," ",LARGE(I10:N10,1))</f>
        <v>8.95</v>
      </c>
      <c r="P10" s="26">
        <f>IF(O10=" ",0,+TRUNC(I$2*(+TRUNC((O10*HLOOKUP($B10,NDtaulu,$L$2+1)),2)-J$2)^K$2))</f>
        <v>756</v>
      </c>
    </row>
    <row r="11" spans="1:16" ht="18" customHeight="1">
      <c r="A11" s="59"/>
      <c r="B11" s="6" t="s">
        <v>30</v>
      </c>
      <c r="C11" s="19">
        <v>5</v>
      </c>
      <c r="D11" s="18" t="s">
        <v>82</v>
      </c>
      <c r="E11" s="58" t="s">
        <v>84</v>
      </c>
      <c r="F11" s="56">
        <f>O11</f>
        <v>9.14</v>
      </c>
      <c r="G11" s="57">
        <f>P11</f>
        <v>589</v>
      </c>
      <c r="H11" s="20"/>
      <c r="I11" s="21">
        <v>9.14</v>
      </c>
      <c r="J11" s="22">
        <v>8.15</v>
      </c>
      <c r="K11" s="22">
        <v>8.33</v>
      </c>
      <c r="L11" s="22" t="s">
        <v>86</v>
      </c>
      <c r="M11" s="22" t="s">
        <v>86</v>
      </c>
      <c r="N11" s="22">
        <v>8.61</v>
      </c>
      <c r="O11" s="25">
        <f>IF(SUM(I11:N11)=0," ",LARGE(I11:N11,1))</f>
        <v>9.14</v>
      </c>
      <c r="P11" s="26">
        <f>IF(O11=" ",0,+TRUNC(I$2*(+TRUNC((O11*HLOOKUP($B11,NDtaulu,$L$2+1)),2)-J$2)^K$2))</f>
        <v>589</v>
      </c>
    </row>
    <row r="12" ht="18" customHeight="1">
      <c r="A12" s="59"/>
    </row>
  </sheetData>
  <sheetProtection/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1:S13"/>
  <sheetViews>
    <sheetView zoomScale="110" zoomScaleNormal="110" zoomScalePageLayoutView="0" workbookViewId="0" topLeftCell="A3">
      <pane xSplit="8" ySplit="4" topLeftCell="I7" activePane="bottomRight" state="frozen"/>
      <selection pane="topLeft" activeCell="A3" sqref="A3"/>
      <selection pane="topRight" activeCell="I3" sqref="I3"/>
      <selection pane="bottomLeft" activeCell="A7" sqref="A7"/>
      <selection pane="bottomRight" activeCell="F15" sqref="F15"/>
    </sheetView>
  </sheetViews>
  <sheetFormatPr defaultColWidth="9.140625" defaultRowHeight="15"/>
  <cols>
    <col min="1" max="1" width="4.28125" style="0" customWidth="1"/>
    <col min="2" max="2" width="6.28125" style="0" customWidth="1"/>
    <col min="3" max="3" width="8.7109375" style="0" customWidth="1"/>
    <col min="4" max="4" width="30.28125" style="0" customWidth="1"/>
    <col min="5" max="5" width="31.421875" style="0" bestFit="1" customWidth="1"/>
    <col min="6" max="6" width="12.57421875" style="0" customWidth="1"/>
    <col min="7" max="7" width="9.00390625" style="0" customWidth="1"/>
    <col min="8" max="8" width="3.8515625" style="0" customWidth="1"/>
    <col min="9" max="9" width="10.28125" style="0" customWidth="1"/>
    <col min="10" max="16" width="8.7109375" style="0" customWidth="1"/>
    <col min="18" max="18" width="35.7109375" style="0" customWidth="1"/>
    <col min="19" max="19" width="9.140625" style="0" customWidth="1"/>
    <col min="20" max="20" width="11.00390625" style="0" bestFit="1" customWidth="1"/>
  </cols>
  <sheetData>
    <row r="1" spans="9:12" ht="15" customHeight="1">
      <c r="I1" s="1" t="s">
        <v>58</v>
      </c>
      <c r="J1" s="1" t="s">
        <v>59</v>
      </c>
      <c r="K1" s="1" t="s">
        <v>60</v>
      </c>
      <c r="L1" s="1" t="s">
        <v>61</v>
      </c>
    </row>
    <row r="2" spans="7:12" ht="15" customHeight="1">
      <c r="G2" s="54" t="s">
        <v>0</v>
      </c>
      <c r="I2" s="1">
        <f>VLOOKUP(J4,Kertoimet!A3:B7,2)</f>
        <v>51.39</v>
      </c>
      <c r="J2" s="1">
        <f>VLOOKUP(J4,Kertoimet!A11:B15,2)</f>
        <v>1.5</v>
      </c>
      <c r="K2" s="1">
        <f>VLOOKUP(J4,Kertoimet!A19:B23,2)</f>
        <v>1.05</v>
      </c>
      <c r="L2" s="1">
        <f>VLOOKUP(J4,Kertoimet!F3:G7,2)</f>
        <v>3</v>
      </c>
    </row>
    <row r="3" spans="1:16" ht="30.75" customHeight="1">
      <c r="A3" s="37"/>
      <c r="B3" s="36"/>
      <c r="C3" s="36"/>
      <c r="D3" s="36"/>
      <c r="E3" s="36"/>
      <c r="F3" s="36"/>
      <c r="G3" s="36"/>
      <c r="H3" s="36"/>
      <c r="I3" s="28"/>
      <c r="J3" s="29"/>
      <c r="K3" s="29"/>
      <c r="L3" s="29"/>
      <c r="M3" s="29"/>
      <c r="N3" s="29"/>
      <c r="O3" s="29"/>
      <c r="P3" s="30"/>
    </row>
    <row r="4" spans="1:16" ht="50.25" customHeight="1">
      <c r="A4" s="13"/>
      <c r="B4" s="49"/>
      <c r="C4" s="27"/>
      <c r="D4" s="14" t="s">
        <v>87</v>
      </c>
      <c r="E4" s="13"/>
      <c r="F4" s="13"/>
      <c r="G4" s="13"/>
      <c r="H4" s="13"/>
      <c r="I4" s="31"/>
      <c r="J4" s="32" t="str">
        <f>G2</f>
        <v>Kuula</v>
      </c>
      <c r="K4" s="32"/>
      <c r="L4" s="32" t="s">
        <v>62</v>
      </c>
      <c r="M4" s="32"/>
      <c r="N4" s="33"/>
      <c r="O4" s="33"/>
      <c r="P4" s="34"/>
    </row>
    <row r="5" spans="1:16" ht="21.75" customHeight="1">
      <c r="A5" s="55"/>
      <c r="B5" s="55"/>
      <c r="C5" s="51" t="s">
        <v>66</v>
      </c>
      <c r="D5" s="52" t="s">
        <v>67</v>
      </c>
      <c r="E5" s="55">
        <v>43603</v>
      </c>
      <c r="F5" s="52" t="str">
        <f>J4</f>
        <v>Kuula</v>
      </c>
      <c r="G5" s="53" t="s">
        <v>62</v>
      </c>
      <c r="H5" s="50"/>
      <c r="I5" s="32"/>
      <c r="J5" s="32"/>
      <c r="K5" s="32"/>
      <c r="L5" s="32"/>
      <c r="M5" s="32"/>
      <c r="N5" s="33"/>
      <c r="O5" s="33"/>
      <c r="P5" s="33"/>
    </row>
    <row r="6" spans="1:16" ht="19.5" customHeight="1">
      <c r="A6" s="42" t="s">
        <v>12</v>
      </c>
      <c r="B6" s="41" t="s">
        <v>6</v>
      </c>
      <c r="C6" s="42" t="s">
        <v>7</v>
      </c>
      <c r="D6" s="41" t="s">
        <v>8</v>
      </c>
      <c r="E6" s="41" t="s">
        <v>9</v>
      </c>
      <c r="F6" s="41" t="s">
        <v>10</v>
      </c>
      <c r="G6" s="41" t="s">
        <v>64</v>
      </c>
      <c r="H6" s="43"/>
      <c r="I6" s="5" t="s">
        <v>50</v>
      </c>
      <c r="J6" s="2" t="s">
        <v>51</v>
      </c>
      <c r="K6" s="5" t="s">
        <v>52</v>
      </c>
      <c r="L6" s="2" t="s">
        <v>53</v>
      </c>
      <c r="M6" s="5" t="s">
        <v>54</v>
      </c>
      <c r="N6" s="2" t="s">
        <v>55</v>
      </c>
      <c r="O6" s="2" t="s">
        <v>10</v>
      </c>
      <c r="P6" s="24" t="s">
        <v>42</v>
      </c>
    </row>
    <row r="7" spans="1:16" ht="19.5" customHeight="1">
      <c r="A7" s="60"/>
      <c r="B7" s="61"/>
      <c r="C7" s="60"/>
      <c r="D7" s="61"/>
      <c r="E7" s="61"/>
      <c r="F7" s="61"/>
      <c r="G7" s="61"/>
      <c r="H7" s="62"/>
      <c r="I7" s="5"/>
      <c r="J7" s="2"/>
      <c r="K7" s="5"/>
      <c r="L7" s="2"/>
      <c r="M7" s="5"/>
      <c r="N7" s="2"/>
      <c r="O7" s="2"/>
      <c r="P7" s="24"/>
    </row>
    <row r="8" spans="1:16" ht="19.5" customHeight="1">
      <c r="A8" s="63"/>
      <c r="B8" s="6" t="s">
        <v>5</v>
      </c>
      <c r="C8" s="19">
        <v>1</v>
      </c>
      <c r="D8" s="18" t="s">
        <v>85</v>
      </c>
      <c r="E8" s="58" t="s">
        <v>78</v>
      </c>
      <c r="F8" s="56">
        <f>O8</f>
        <v>14.45</v>
      </c>
      <c r="G8" s="57">
        <f>SUM(P8)</f>
        <v>977</v>
      </c>
      <c r="H8" s="20"/>
      <c r="I8" s="22">
        <v>14.09</v>
      </c>
      <c r="J8" s="21" t="s">
        <v>86</v>
      </c>
      <c r="K8" s="21" t="s">
        <v>86</v>
      </c>
      <c r="L8" s="21" t="s">
        <v>86</v>
      </c>
      <c r="M8" s="21">
        <v>14.08</v>
      </c>
      <c r="N8" s="21">
        <v>14.45</v>
      </c>
      <c r="O8" s="25">
        <f>IF(SUM(I8:N8)=0," ",LARGE(I8:N8,1))</f>
        <v>14.45</v>
      </c>
      <c r="P8" s="26">
        <f>IF(O8=" ",0,+TRUNC(I$2*(+TRUNC((O8*HLOOKUP($B8,MDtaulu,L$2+1)),2)-J$2)^K$2))</f>
        <v>977</v>
      </c>
    </row>
    <row r="9" spans="1:16" ht="18" customHeight="1">
      <c r="A9" s="59"/>
      <c r="B9" s="6" t="s">
        <v>21</v>
      </c>
      <c r="C9" s="19">
        <v>2</v>
      </c>
      <c r="D9" s="18" t="s">
        <v>68</v>
      </c>
      <c r="E9" s="58" t="s">
        <v>69</v>
      </c>
      <c r="F9" s="56">
        <f>O9</f>
        <v>14.38</v>
      </c>
      <c r="G9" s="57">
        <f>SUM(P9)</f>
        <v>904</v>
      </c>
      <c r="H9" s="20"/>
      <c r="I9" s="22">
        <v>13.84</v>
      </c>
      <c r="J9" s="21" t="s">
        <v>86</v>
      </c>
      <c r="K9" s="21">
        <v>14.16</v>
      </c>
      <c r="L9" s="21">
        <v>14.08</v>
      </c>
      <c r="M9" s="21" t="s">
        <v>86</v>
      </c>
      <c r="N9" s="21">
        <v>14.38</v>
      </c>
      <c r="O9" s="25">
        <f>IF(SUM(I9:N9)=0," ",LARGE(I9:N9,1))</f>
        <v>14.38</v>
      </c>
      <c r="P9" s="26">
        <f>IF(O9=" ",0,+TRUNC(I$2*(+TRUNC((O9*HLOOKUP($B9,MDtaulu,L$2+1)),2)-J$2)^K$2))</f>
        <v>904</v>
      </c>
    </row>
    <row r="10" spans="1:16" ht="18" customHeight="1">
      <c r="A10" s="59"/>
      <c r="B10" s="6" t="s">
        <v>11</v>
      </c>
      <c r="C10" s="19">
        <v>3</v>
      </c>
      <c r="D10" s="18" t="s">
        <v>70</v>
      </c>
      <c r="E10" s="58" t="s">
        <v>71</v>
      </c>
      <c r="F10" s="56">
        <f>O10</f>
        <v>12.13</v>
      </c>
      <c r="G10" s="57">
        <f>SUM(P10)</f>
        <v>882</v>
      </c>
      <c r="H10" s="20"/>
      <c r="I10" s="22">
        <v>11.75</v>
      </c>
      <c r="J10" s="21">
        <v>11.66</v>
      </c>
      <c r="K10" s="21" t="s">
        <v>86</v>
      </c>
      <c r="L10" s="21">
        <v>11.36</v>
      </c>
      <c r="M10" s="21">
        <v>12.13</v>
      </c>
      <c r="N10" s="21" t="s">
        <v>86</v>
      </c>
      <c r="O10" s="25">
        <f>IF(SUM(I10:N10)=0," ",LARGE(I10:N10,1))</f>
        <v>12.13</v>
      </c>
      <c r="P10" s="26">
        <f>IF(O10=" ",0,+TRUNC(I$2*(+TRUNC((O10*HLOOKUP($B10,MDtaulu,L$2+1)),2)-J$2)^K$2))</f>
        <v>882</v>
      </c>
    </row>
    <row r="11" spans="1:16" ht="18" customHeight="1">
      <c r="A11" s="59"/>
      <c r="B11" s="6" t="s">
        <v>11</v>
      </c>
      <c r="C11" s="19">
        <v>4</v>
      </c>
      <c r="D11" s="18" t="s">
        <v>76</v>
      </c>
      <c r="E11" s="58" t="s">
        <v>77</v>
      </c>
      <c r="F11" s="56">
        <f>O11</f>
        <v>9.88</v>
      </c>
      <c r="G11" s="57">
        <f>SUM(P11)</f>
        <v>694</v>
      </c>
      <c r="H11" s="20"/>
      <c r="I11" s="22">
        <v>9.82</v>
      </c>
      <c r="J11" s="21" t="s">
        <v>86</v>
      </c>
      <c r="K11" s="21">
        <v>9.79</v>
      </c>
      <c r="L11" s="21">
        <v>9.88</v>
      </c>
      <c r="M11" s="21" t="s">
        <v>86</v>
      </c>
      <c r="N11" s="21" t="s">
        <v>86</v>
      </c>
      <c r="O11" s="25">
        <f>IF(SUM(I11:N11)=0," ",LARGE(I11:N11,1))</f>
        <v>9.88</v>
      </c>
      <c r="P11" s="26">
        <f>IF(O11=" ",0,+TRUNC(I$2*(+TRUNC((O11*HLOOKUP($B11,MDtaulu,L$2+1)),2)-J$2)^K$2))</f>
        <v>694</v>
      </c>
    </row>
    <row r="12" spans="1:19" ht="18" customHeight="1">
      <c r="A12" s="59"/>
      <c r="B12" s="6" t="s">
        <v>23</v>
      </c>
      <c r="C12" s="19">
        <v>5</v>
      </c>
      <c r="D12" s="18" t="s">
        <v>72</v>
      </c>
      <c r="E12" s="58" t="s">
        <v>73</v>
      </c>
      <c r="F12" s="56">
        <f>O12</f>
        <v>9.08</v>
      </c>
      <c r="G12" s="57">
        <f>SUM(P12)</f>
        <v>583</v>
      </c>
      <c r="H12" s="20"/>
      <c r="I12" s="22">
        <v>9.05</v>
      </c>
      <c r="J12" s="21" t="s">
        <v>86</v>
      </c>
      <c r="K12" s="21" t="s">
        <v>86</v>
      </c>
      <c r="L12" s="21">
        <v>8.94</v>
      </c>
      <c r="M12" s="21">
        <v>8.92</v>
      </c>
      <c r="N12" s="21">
        <v>9.08</v>
      </c>
      <c r="O12" s="25">
        <f>IF(SUM(I12:N12)=0," ",LARGE(I12:N12,1))</f>
        <v>9.08</v>
      </c>
      <c r="P12" s="26">
        <f>IF(O12=" ",0,+TRUNC(I$2*(+TRUNC((O12*HLOOKUP($B12,MDtaulu,L$2+1)),2)-J$2)^K$2))</f>
        <v>583</v>
      </c>
      <c r="S12" s="4"/>
    </row>
    <row r="13" spans="1:16" ht="18" customHeight="1">
      <c r="A13" s="59"/>
      <c r="B13" s="6" t="s">
        <v>22</v>
      </c>
      <c r="C13" s="19">
        <v>6</v>
      </c>
      <c r="D13" s="18" t="s">
        <v>75</v>
      </c>
      <c r="E13" s="58" t="s">
        <v>74</v>
      </c>
      <c r="F13" s="56">
        <f>O13</f>
        <v>8.94</v>
      </c>
      <c r="G13" s="57">
        <f>SUM(P13)</f>
        <v>567</v>
      </c>
      <c r="H13" s="20"/>
      <c r="I13" s="22">
        <v>8.94</v>
      </c>
      <c r="J13" s="21" t="s">
        <v>86</v>
      </c>
      <c r="K13" s="21" t="s">
        <v>86</v>
      </c>
      <c r="L13" s="21" t="s">
        <v>86</v>
      </c>
      <c r="M13" s="21" t="s">
        <v>86</v>
      </c>
      <c r="N13" s="21">
        <v>8.91</v>
      </c>
      <c r="O13" s="25">
        <f>IF(SUM(I13:N13)=0," ",LARGE(I13:N13,1))</f>
        <v>8.94</v>
      </c>
      <c r="P13" s="26">
        <f>IF(O13=" ",0,+TRUNC(I$2*(+TRUNC((O13*HLOOKUP($B13,MDtaulu,L$2+1)),2)-J$2)^K$2))</f>
        <v>567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4"/>
  <dimension ref="A1:P43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F23" sqref="F23"/>
    </sheetView>
  </sheetViews>
  <sheetFormatPr defaultColWidth="9.140625" defaultRowHeight="15"/>
  <cols>
    <col min="8" max="8" width="9.140625" style="3" customWidth="1"/>
  </cols>
  <sheetData>
    <row r="1" spans="9:11" ht="14.25">
      <c r="I1" s="1"/>
      <c r="J1" s="1"/>
      <c r="K1" s="1"/>
    </row>
    <row r="2" spans="1:16" ht="14.25">
      <c r="A2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t="s">
        <v>4</v>
      </c>
      <c r="B3" s="10">
        <v>10.14</v>
      </c>
      <c r="C3">
        <v>15.9803</v>
      </c>
      <c r="D3" s="10"/>
      <c r="E3" s="10"/>
      <c r="F3" t="s">
        <v>1</v>
      </c>
      <c r="G3" s="35">
        <v>1</v>
      </c>
      <c r="H3" t="s">
        <v>1</v>
      </c>
      <c r="I3" s="10"/>
      <c r="J3" s="10"/>
      <c r="K3" s="10"/>
      <c r="L3" s="10"/>
      <c r="M3" s="10"/>
      <c r="N3" s="10"/>
      <c r="O3" s="10"/>
      <c r="P3" s="10"/>
    </row>
    <row r="4" spans="1:16" ht="14.25">
      <c r="A4" t="s">
        <v>3</v>
      </c>
      <c r="B4" s="10">
        <v>12.91</v>
      </c>
      <c r="C4" s="10">
        <v>12.3311</v>
      </c>
      <c r="D4" s="10"/>
      <c r="E4" s="10"/>
      <c r="F4" t="s">
        <v>56</v>
      </c>
      <c r="G4" s="35">
        <v>2</v>
      </c>
      <c r="H4" t="s">
        <v>56</v>
      </c>
      <c r="I4" s="10"/>
      <c r="J4" s="10"/>
      <c r="K4" s="10"/>
      <c r="L4" s="10"/>
      <c r="M4" s="10"/>
      <c r="N4" s="10"/>
      <c r="O4" s="10"/>
      <c r="P4" s="10"/>
    </row>
    <row r="5" spans="1:16" ht="14.25">
      <c r="A5" t="s">
        <v>2</v>
      </c>
      <c r="B5" s="10">
        <v>51.39</v>
      </c>
      <c r="C5">
        <v>56.0211</v>
      </c>
      <c r="D5" s="10"/>
      <c r="E5" s="10"/>
      <c r="F5" t="s">
        <v>0</v>
      </c>
      <c r="G5" s="35">
        <v>3</v>
      </c>
      <c r="H5" t="s">
        <v>0</v>
      </c>
      <c r="I5" s="10"/>
      <c r="J5" s="10"/>
      <c r="K5" s="10"/>
      <c r="L5" s="10"/>
      <c r="M5" s="10"/>
      <c r="N5" s="10"/>
      <c r="O5" s="10"/>
      <c r="P5" s="10"/>
    </row>
    <row r="6" spans="1:16" ht="14.25">
      <c r="A6" t="s">
        <v>47</v>
      </c>
      <c r="B6" s="10">
        <v>13.0449</v>
      </c>
      <c r="C6" s="3">
        <v>17.5458</v>
      </c>
      <c r="D6" s="3"/>
      <c r="E6" s="3"/>
      <c r="F6" t="s">
        <v>57</v>
      </c>
      <c r="G6" s="35">
        <v>4</v>
      </c>
      <c r="H6" t="s">
        <v>57</v>
      </c>
      <c r="I6" s="3"/>
      <c r="J6" s="3"/>
      <c r="K6" s="3"/>
      <c r="L6" s="3"/>
      <c r="M6" s="3"/>
      <c r="N6" s="3"/>
      <c r="O6" s="3"/>
      <c r="P6" s="3"/>
    </row>
    <row r="7" spans="1:16" ht="14.25">
      <c r="A7" t="s">
        <v>48</v>
      </c>
      <c r="B7" s="10">
        <v>47.8338</v>
      </c>
      <c r="C7" s="10">
        <v>52.1403</v>
      </c>
      <c r="D7" s="10"/>
      <c r="E7" s="10"/>
      <c r="F7" t="s">
        <v>48</v>
      </c>
      <c r="G7" s="35">
        <v>5</v>
      </c>
      <c r="H7" t="s">
        <v>48</v>
      </c>
      <c r="I7" s="10"/>
      <c r="J7" s="10"/>
      <c r="K7" s="10"/>
      <c r="L7" s="10"/>
      <c r="M7" s="10"/>
      <c r="N7" s="10"/>
      <c r="O7" s="10"/>
      <c r="P7" s="10"/>
    </row>
    <row r="8" spans="2:16" ht="14.25">
      <c r="B8" s="3"/>
      <c r="C8" s="3"/>
      <c r="D8" s="3"/>
      <c r="E8" s="3"/>
      <c r="F8" s="3"/>
      <c r="G8" s="3"/>
      <c r="I8" s="3"/>
      <c r="J8" s="3"/>
      <c r="K8" s="3"/>
      <c r="L8" s="3"/>
      <c r="M8" s="3"/>
      <c r="N8" s="3"/>
      <c r="O8" s="3"/>
      <c r="P8" s="3"/>
    </row>
    <row r="9" spans="9:11" ht="14.25">
      <c r="I9" s="1"/>
      <c r="J9" s="1"/>
      <c r="K9" s="1"/>
    </row>
    <row r="10" spans="1:16" ht="14.25">
      <c r="A10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4.25">
      <c r="A11" t="s">
        <v>4</v>
      </c>
      <c r="B11" s="10">
        <v>7</v>
      </c>
      <c r="C11">
        <v>3.8</v>
      </c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</row>
    <row r="12" spans="1:16" ht="14.25">
      <c r="A12" t="s">
        <v>3</v>
      </c>
      <c r="B12" s="10">
        <v>4</v>
      </c>
      <c r="C12" s="3">
        <v>3</v>
      </c>
      <c r="D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t="s">
        <v>2</v>
      </c>
      <c r="B13" s="10">
        <v>1.5</v>
      </c>
      <c r="C13">
        <v>1.5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4.25">
      <c r="A14" t="s">
        <v>47</v>
      </c>
      <c r="B14" s="10">
        <v>7</v>
      </c>
      <c r="C14" s="3">
        <v>6</v>
      </c>
      <c r="D14" s="3"/>
      <c r="E14" s="3"/>
      <c r="F14" s="3"/>
      <c r="G14" s="3"/>
      <c r="I14" s="3"/>
      <c r="J14" s="3"/>
      <c r="K14" s="3"/>
      <c r="L14" s="3"/>
      <c r="M14" s="3"/>
      <c r="N14" s="3"/>
      <c r="O14" s="3"/>
      <c r="P14" s="3"/>
    </row>
    <row r="15" spans="1:16" ht="14.25">
      <c r="A15" t="s">
        <v>48</v>
      </c>
      <c r="B15" s="10">
        <v>1.5</v>
      </c>
      <c r="C15" s="3">
        <v>1.5</v>
      </c>
      <c r="D15" s="3"/>
      <c r="E15" s="3"/>
      <c r="F15" s="3"/>
      <c r="G15" s="3"/>
      <c r="I15" s="3"/>
      <c r="J15" s="3"/>
      <c r="K15" s="3"/>
      <c r="L15" s="3"/>
      <c r="M15" s="3"/>
      <c r="N15" s="3"/>
      <c r="O15" s="3"/>
      <c r="P15" s="3"/>
    </row>
    <row r="16" spans="2:16" ht="14.25">
      <c r="B16" s="3"/>
      <c r="C16" s="3"/>
      <c r="D16" s="3"/>
      <c r="E16" s="3"/>
      <c r="F16" s="3"/>
      <c r="G16" s="3"/>
      <c r="I16" s="3"/>
      <c r="J16" s="3"/>
      <c r="K16" s="3"/>
      <c r="L16" s="3"/>
      <c r="M16" s="3"/>
      <c r="N16" s="3"/>
      <c r="O16" s="3"/>
      <c r="P16" s="3"/>
    </row>
    <row r="17" spans="9:11" ht="14.25">
      <c r="I17" s="1"/>
      <c r="J17" s="1"/>
      <c r="K17" s="1"/>
    </row>
    <row r="18" spans="1:16" ht="14.25">
      <c r="A18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t="s">
        <v>4</v>
      </c>
      <c r="B19" s="3">
        <v>1.08</v>
      </c>
      <c r="C19">
        <v>1.04</v>
      </c>
      <c r="D19" s="3"/>
      <c r="E19" s="3"/>
      <c r="F19" s="3"/>
      <c r="G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t="s">
        <v>3</v>
      </c>
      <c r="B20" s="3">
        <v>1.1</v>
      </c>
      <c r="C20" s="3">
        <v>1.1</v>
      </c>
      <c r="D20" s="3"/>
      <c r="E20" s="3"/>
      <c r="F20" s="3"/>
      <c r="G20" s="3"/>
      <c r="I20" s="3"/>
      <c r="J20" s="3"/>
      <c r="K20" s="3"/>
      <c r="L20" s="3"/>
      <c r="M20" s="3"/>
      <c r="N20" s="3"/>
      <c r="O20" s="3"/>
      <c r="P20" s="3"/>
    </row>
    <row r="21" spans="1:16" ht="14.25">
      <c r="A21" t="s">
        <v>2</v>
      </c>
      <c r="B21" s="3">
        <v>1.05</v>
      </c>
      <c r="C21">
        <v>1.05</v>
      </c>
      <c r="D21" s="3"/>
      <c r="E21" s="3"/>
      <c r="F21" s="3"/>
      <c r="G21" s="3"/>
      <c r="I21" s="3"/>
      <c r="J21" s="3"/>
      <c r="K21" s="3"/>
      <c r="L21" s="3"/>
      <c r="M21" s="3"/>
      <c r="N21" s="3"/>
      <c r="O21" s="3"/>
      <c r="P21" s="3"/>
    </row>
    <row r="22" spans="1:16" ht="14.25">
      <c r="A22" t="s">
        <v>47</v>
      </c>
      <c r="B22" s="3">
        <v>1.05</v>
      </c>
      <c r="C22" s="3">
        <v>1.05</v>
      </c>
      <c r="D22" s="3"/>
      <c r="E22" s="3"/>
      <c r="F22" s="3"/>
      <c r="G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t="s">
        <v>48</v>
      </c>
      <c r="B23" s="3">
        <v>1.05</v>
      </c>
      <c r="C23" s="3">
        <v>1.05</v>
      </c>
      <c r="D23" s="3"/>
      <c r="E23" s="3"/>
      <c r="F23" s="3"/>
      <c r="G23" s="3"/>
      <c r="I23" s="3"/>
      <c r="J23" s="3"/>
      <c r="K23" s="3"/>
      <c r="L23" s="3"/>
      <c r="M23" s="3"/>
      <c r="N23" s="3"/>
      <c r="O23" s="3"/>
      <c r="P23" s="3"/>
    </row>
    <row r="26" spans="1:16" ht="14.25">
      <c r="A26" t="s">
        <v>49</v>
      </c>
      <c r="F26" s="11"/>
      <c r="H26"/>
      <c r="K26" s="11"/>
      <c r="P26" s="11"/>
    </row>
    <row r="27" spans="1:16" ht="14.25">
      <c r="A27" t="s">
        <v>16</v>
      </c>
      <c r="B27" s="1" t="s">
        <v>17</v>
      </c>
      <c r="C27" s="1" t="s">
        <v>18</v>
      </c>
      <c r="D27" s="1" t="s">
        <v>19</v>
      </c>
      <c r="E27" s="1" t="s">
        <v>20</v>
      </c>
      <c r="F27" s="1" t="s">
        <v>21</v>
      </c>
      <c r="G27" s="1" t="s">
        <v>22</v>
      </c>
      <c r="H27" s="1" t="s">
        <v>5</v>
      </c>
      <c r="I27" s="1" t="s">
        <v>11</v>
      </c>
      <c r="J27" s="1" t="s">
        <v>23</v>
      </c>
      <c r="K27" s="1" t="s">
        <v>24</v>
      </c>
      <c r="L27" s="1" t="s">
        <v>25</v>
      </c>
      <c r="M27" s="1" t="s">
        <v>26</v>
      </c>
      <c r="N27" s="1" t="s">
        <v>43</v>
      </c>
      <c r="O27" s="1" t="s">
        <v>44</v>
      </c>
      <c r="P27" s="1" t="s">
        <v>45</v>
      </c>
    </row>
    <row r="28" spans="1:16" ht="14.25">
      <c r="A28" t="s">
        <v>4</v>
      </c>
      <c r="B28" s="12">
        <v>1</v>
      </c>
      <c r="C28" s="12">
        <v>1.0126</v>
      </c>
      <c r="D28" s="12">
        <v>1.0862</v>
      </c>
      <c r="E28" s="12">
        <v>1.1716</v>
      </c>
      <c r="F28" s="12">
        <v>1.2278</v>
      </c>
      <c r="G28" s="12">
        <v>1.338</v>
      </c>
      <c r="H28" s="12">
        <v>1.414</v>
      </c>
      <c r="I28" s="12">
        <v>1.562</v>
      </c>
      <c r="J28" s="12">
        <v>1.6801</v>
      </c>
      <c r="K28" s="12">
        <v>1.8932</v>
      </c>
      <c r="L28" s="12">
        <v>2.0952</v>
      </c>
      <c r="M28" s="12">
        <v>2.4378</v>
      </c>
      <c r="N28" s="12">
        <v>2.9137</v>
      </c>
      <c r="O28" s="12">
        <v>3.6206</v>
      </c>
      <c r="P28" s="12">
        <v>8.7034</v>
      </c>
    </row>
    <row r="29" spans="1:16" ht="14.25">
      <c r="A29" t="s">
        <v>3</v>
      </c>
      <c r="B29" s="12">
        <v>1</v>
      </c>
      <c r="C29" s="12">
        <v>1.0143</v>
      </c>
      <c r="D29" s="12">
        <v>1.1014</v>
      </c>
      <c r="E29" s="12">
        <v>1.2049</v>
      </c>
      <c r="F29" s="12">
        <v>1.0218</v>
      </c>
      <c r="G29" s="12">
        <v>1.1103</v>
      </c>
      <c r="H29" s="12">
        <v>1.0628</v>
      </c>
      <c r="I29" s="12">
        <v>1.1637</v>
      </c>
      <c r="J29" s="12">
        <v>1.2781</v>
      </c>
      <c r="K29" s="12">
        <v>1.4332</v>
      </c>
      <c r="L29" s="12">
        <v>1.6441</v>
      </c>
      <c r="M29" s="12">
        <v>1.9508</v>
      </c>
      <c r="N29" s="12">
        <v>2.4402</v>
      </c>
      <c r="O29" s="12">
        <v>3.3478</v>
      </c>
      <c r="P29" s="12">
        <v>5.6116</v>
      </c>
    </row>
    <row r="30" spans="1:16" ht="14.25">
      <c r="A30" t="s">
        <v>2</v>
      </c>
      <c r="B30" s="12">
        <v>1</v>
      </c>
      <c r="C30" s="12">
        <v>1.0372</v>
      </c>
      <c r="D30" s="12">
        <v>1.1137</v>
      </c>
      <c r="E30" s="12">
        <v>1.2023</v>
      </c>
      <c r="F30" s="12">
        <v>1.1721</v>
      </c>
      <c r="G30" s="12">
        <v>1.2706</v>
      </c>
      <c r="H30" s="12">
        <v>1.2482</v>
      </c>
      <c r="I30" s="12">
        <v>1.3607</v>
      </c>
      <c r="J30" s="12">
        <v>1.2806</v>
      </c>
      <c r="K30" s="12">
        <v>1.3993</v>
      </c>
      <c r="L30" s="12">
        <v>1.5053</v>
      </c>
      <c r="M30" s="12">
        <v>1.6866</v>
      </c>
      <c r="N30" s="12">
        <v>1.9535</v>
      </c>
      <c r="O30" s="12">
        <v>2.4044</v>
      </c>
      <c r="P30" s="12">
        <v>3.3512</v>
      </c>
    </row>
    <row r="31" spans="1:16" ht="14.25">
      <c r="A31" t="s">
        <v>47</v>
      </c>
      <c r="B31" s="12">
        <v>1</v>
      </c>
      <c r="C31" s="12">
        <v>1.03</v>
      </c>
      <c r="D31" s="12">
        <v>1.1252</v>
      </c>
      <c r="E31" s="12">
        <v>1.2397</v>
      </c>
      <c r="F31" s="12">
        <v>1.1864</v>
      </c>
      <c r="G31" s="12">
        <v>1.3145</v>
      </c>
      <c r="H31" s="12">
        <v>1.3082</v>
      </c>
      <c r="I31" s="12">
        <v>1.4656</v>
      </c>
      <c r="J31" s="12">
        <v>1.4524</v>
      </c>
      <c r="K31" s="12">
        <v>1.649</v>
      </c>
      <c r="L31" s="12">
        <v>1.8654</v>
      </c>
      <c r="M31" s="12">
        <v>2.2212</v>
      </c>
      <c r="N31" s="12">
        <v>2.7616</v>
      </c>
      <c r="O31" s="12">
        <v>3.6895</v>
      </c>
      <c r="P31" s="12">
        <v>5.6369</v>
      </c>
    </row>
    <row r="32" spans="1:16" ht="14.25">
      <c r="A32" t="s">
        <v>48</v>
      </c>
      <c r="B32" s="12">
        <v>1</v>
      </c>
      <c r="C32" s="12">
        <v>1.0203</v>
      </c>
      <c r="D32" s="12">
        <v>1.0898</v>
      </c>
      <c r="E32" s="12">
        <v>1.1697</v>
      </c>
      <c r="F32" s="12">
        <v>1.0488</v>
      </c>
      <c r="G32" s="12">
        <v>1.1225</v>
      </c>
      <c r="H32" s="12">
        <v>1.0424</v>
      </c>
      <c r="I32" s="12">
        <v>1.1153</v>
      </c>
      <c r="J32" s="12">
        <v>1.1408</v>
      </c>
      <c r="K32" s="12">
        <v>1.2286</v>
      </c>
      <c r="L32" s="12">
        <v>1.3043</v>
      </c>
      <c r="M32" s="12">
        <v>1.4452</v>
      </c>
      <c r="N32" s="12">
        <v>1.6714</v>
      </c>
      <c r="O32" s="12">
        <v>2.1057</v>
      </c>
      <c r="P32" s="12">
        <v>3.2456</v>
      </c>
    </row>
    <row r="33" spans="2:14" ht="14.25">
      <c r="B33" s="9"/>
      <c r="C33" s="9"/>
      <c r="D33" s="9"/>
      <c r="E33" s="9"/>
      <c r="F33" s="7"/>
      <c r="G33" s="7"/>
      <c r="H33" s="7"/>
      <c r="I33" s="7"/>
      <c r="J33" s="7"/>
      <c r="K33" s="7"/>
      <c r="L33" s="7"/>
      <c r="M33" s="7"/>
      <c r="N33" s="7"/>
    </row>
    <row r="34" spans="2:14" ht="14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6" spans="1:16" ht="14.25">
      <c r="A36" t="s">
        <v>41</v>
      </c>
      <c r="B36" s="1" t="s">
        <v>27</v>
      </c>
      <c r="C36" s="1" t="s">
        <v>28</v>
      </c>
      <c r="D36" s="1" t="s">
        <v>29</v>
      </c>
      <c r="E36" s="1" t="s">
        <v>30</v>
      </c>
      <c r="F36" s="1" t="s">
        <v>31</v>
      </c>
      <c r="G36" s="1" t="s">
        <v>32</v>
      </c>
      <c r="H36" s="1" t="s">
        <v>33</v>
      </c>
      <c r="I36" s="1" t="s">
        <v>34</v>
      </c>
      <c r="J36" s="1" t="s">
        <v>35</v>
      </c>
      <c r="K36" s="1" t="s">
        <v>36</v>
      </c>
      <c r="L36" s="1" t="s">
        <v>37</v>
      </c>
      <c r="M36" s="1" t="s">
        <v>38</v>
      </c>
      <c r="N36" s="1" t="s">
        <v>39</v>
      </c>
      <c r="O36" s="1" t="s">
        <v>40</v>
      </c>
      <c r="P36" s="1" t="s">
        <v>46</v>
      </c>
    </row>
    <row r="37" spans="1:16" ht="14.25">
      <c r="A37" t="s">
        <v>4</v>
      </c>
      <c r="B37">
        <v>1</v>
      </c>
      <c r="C37">
        <v>1.0621</v>
      </c>
      <c r="D37">
        <v>1.1475</v>
      </c>
      <c r="E37">
        <v>1.2479</v>
      </c>
      <c r="F37">
        <v>1.3147</v>
      </c>
      <c r="G37">
        <v>1.4482</v>
      </c>
      <c r="H37">
        <v>1.6118</v>
      </c>
      <c r="I37">
        <v>1.8171</v>
      </c>
      <c r="J37">
        <v>2.0992</v>
      </c>
      <c r="K37">
        <v>2.2794</v>
      </c>
      <c r="L37">
        <v>2.7129</v>
      </c>
      <c r="M37">
        <v>3.35</v>
      </c>
      <c r="N37">
        <v>4.3782</v>
      </c>
      <c r="O37">
        <v>6.3171</v>
      </c>
      <c r="P37">
        <v>11.337</v>
      </c>
    </row>
    <row r="38" spans="1:16" ht="14.25">
      <c r="A38" t="s">
        <v>3</v>
      </c>
      <c r="B38">
        <v>1</v>
      </c>
      <c r="C38">
        <v>1.0368</v>
      </c>
      <c r="D38">
        <v>1.115</v>
      </c>
      <c r="E38">
        <v>1.2058</v>
      </c>
      <c r="F38">
        <v>1.3128</v>
      </c>
      <c r="G38">
        <v>1.4407</v>
      </c>
      <c r="H38">
        <v>1.5961</v>
      </c>
      <c r="I38">
        <v>1.7927</v>
      </c>
      <c r="J38">
        <v>2.0542</v>
      </c>
      <c r="K38">
        <v>2.1546</v>
      </c>
      <c r="L38">
        <v>2.522</v>
      </c>
      <c r="M38">
        <v>3.0404</v>
      </c>
      <c r="N38">
        <v>3.827</v>
      </c>
      <c r="O38">
        <v>5.1626</v>
      </c>
      <c r="P38">
        <v>7.9302</v>
      </c>
    </row>
    <row r="39" spans="1:16" ht="14.25">
      <c r="A39" t="s">
        <v>2</v>
      </c>
      <c r="B39">
        <v>1</v>
      </c>
      <c r="C39">
        <v>1.0368</v>
      </c>
      <c r="D39">
        <v>1.11</v>
      </c>
      <c r="E39">
        <v>1.1943</v>
      </c>
      <c r="F39">
        <v>1.2607</v>
      </c>
      <c r="G39">
        <v>1.3706</v>
      </c>
      <c r="H39">
        <v>1.5015</v>
      </c>
      <c r="I39">
        <v>1.66</v>
      </c>
      <c r="J39">
        <v>1.8559</v>
      </c>
      <c r="K39">
        <v>1.8324</v>
      </c>
      <c r="L39">
        <v>2.0742</v>
      </c>
      <c r="M39">
        <v>2.3894</v>
      </c>
      <c r="N39">
        <v>2.8176</v>
      </c>
      <c r="O39">
        <v>3.4328</v>
      </c>
      <c r="P39">
        <v>4.3917</v>
      </c>
    </row>
    <row r="40" spans="1:16" ht="14.25">
      <c r="A40" t="s">
        <v>47</v>
      </c>
      <c r="B40">
        <v>1</v>
      </c>
      <c r="C40">
        <v>1.0942</v>
      </c>
      <c r="D40">
        <v>1.1763</v>
      </c>
      <c r="E40">
        <v>1.2717</v>
      </c>
      <c r="F40">
        <v>1.2838</v>
      </c>
      <c r="G40">
        <v>1.3984</v>
      </c>
      <c r="H40">
        <v>1.5353</v>
      </c>
      <c r="I40">
        <v>1.7038</v>
      </c>
      <c r="J40">
        <v>1.916</v>
      </c>
      <c r="K40">
        <v>1.8918</v>
      </c>
      <c r="L40">
        <v>2.163</v>
      </c>
      <c r="M40">
        <v>2.5284</v>
      </c>
      <c r="N40">
        <v>3.0478</v>
      </c>
      <c r="O40">
        <v>3.8446</v>
      </c>
      <c r="P40">
        <v>5.2219</v>
      </c>
    </row>
    <row r="41" spans="1:16" ht="14.25">
      <c r="A41" t="s">
        <v>48</v>
      </c>
      <c r="B41">
        <v>1</v>
      </c>
      <c r="C41">
        <v>1.0922</v>
      </c>
      <c r="D41">
        <v>1.1852</v>
      </c>
      <c r="E41">
        <v>1.2955</v>
      </c>
      <c r="F41">
        <v>1.1822</v>
      </c>
      <c r="G41">
        <v>1.2918</v>
      </c>
      <c r="H41">
        <v>1.2108</v>
      </c>
      <c r="I41">
        <v>1.326</v>
      </c>
      <c r="J41">
        <v>1.4667</v>
      </c>
      <c r="K41">
        <v>1.3955</v>
      </c>
      <c r="L41">
        <v>1.5624</v>
      </c>
      <c r="M41">
        <v>1.7304</v>
      </c>
      <c r="N41">
        <v>1.9798</v>
      </c>
      <c r="O41">
        <v>2.3272</v>
      </c>
      <c r="P41">
        <v>2.8449</v>
      </c>
    </row>
    <row r="42" spans="2:16" ht="14.25">
      <c r="B42" s="7"/>
      <c r="C42" s="7"/>
      <c r="D42" s="7"/>
      <c r="E42" s="7"/>
      <c r="F42" s="7"/>
      <c r="G42" s="7"/>
      <c r="H42" s="8"/>
      <c r="I42" s="8"/>
      <c r="J42" s="8"/>
      <c r="K42" s="7"/>
      <c r="L42" s="7"/>
      <c r="M42" s="7"/>
      <c r="N42" s="7"/>
      <c r="O42" s="7"/>
      <c r="P42" s="7"/>
    </row>
    <row r="43" spans="2:16" ht="14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BIGblue</dc:creator>
  <cp:keywords/>
  <dc:description/>
  <cp:lastModifiedBy>Oki Vuonoranta</cp:lastModifiedBy>
  <cp:lastPrinted>2019-05-18T11:05:12Z</cp:lastPrinted>
  <dcterms:created xsi:type="dcterms:W3CDTF">2011-09-12T12:50:18Z</dcterms:created>
  <dcterms:modified xsi:type="dcterms:W3CDTF">2019-05-18T11:14:51Z</dcterms:modified>
  <cp:category/>
  <cp:version/>
  <cp:contentType/>
  <cp:contentStatus/>
</cp:coreProperties>
</file>